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QI-200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<sst xmlns="http://schemas.openxmlformats.org/spreadsheetml/2006/main" count="110" uniqueCount="103">
  <si>
    <t>STT</t>
  </si>
  <si>
    <t>Néi dung</t>
  </si>
  <si>
    <t>Sè d­ ®Çu kú</t>
  </si>
  <si>
    <t>Sè d­ cuèi kú</t>
  </si>
  <si>
    <t>I</t>
  </si>
  <si>
    <t>Tµi s¶n l­u ®éng vµ ®Çu t­ ng¾n h¹n</t>
  </si>
  <si>
    <t>C¸c kho¶n ®Çu t­ tµi chÝnh ng¾n h¹n</t>
  </si>
  <si>
    <t>C¸c kho¶n ph¶i thu</t>
  </si>
  <si>
    <t>II</t>
  </si>
  <si>
    <t>Tµi s¶n cè ®Þnh</t>
  </si>
  <si>
    <t>- Nguyªn gi¸ TSC§ h÷u h×nh</t>
  </si>
  <si>
    <t>- Gi¸ trÞ hao mßn lòy kÕ TSC§ h÷u h×nh</t>
  </si>
  <si>
    <t>- Nguyªn gi¸ TSC§ v« h×nh</t>
  </si>
  <si>
    <t>- Gi¸ trÞ hao mßn lòy kÕ TSC§ v« h×nh</t>
  </si>
  <si>
    <t>Chi phÝ XDCB dë dang</t>
  </si>
  <si>
    <t>C¸c kho¶n ®Çu t­ tµi chÝnh dµi h¹n</t>
  </si>
  <si>
    <t>C¸c kho¶n ký quü ký c­îc dµi h¹n</t>
  </si>
  <si>
    <t>Chi phÝ tr¶ tr­íc dµi h¹n</t>
  </si>
  <si>
    <t>C¸c chi phÝ kh¸c</t>
  </si>
  <si>
    <t>III</t>
  </si>
  <si>
    <t>Tæng céng tµi s¶n</t>
  </si>
  <si>
    <t>IV</t>
  </si>
  <si>
    <t>Nî ph¶i tr¶</t>
  </si>
  <si>
    <t>Nî ng¾n h¹n</t>
  </si>
  <si>
    <t>Nî dµi h¹n</t>
  </si>
  <si>
    <t>Nî kh¸c</t>
  </si>
  <si>
    <t>V</t>
  </si>
  <si>
    <t>Nguån vèn chñ së h÷u</t>
  </si>
  <si>
    <t>Nguån vèn vµ quü</t>
  </si>
  <si>
    <t>- Cæ phiÕu quü</t>
  </si>
  <si>
    <t>- ThÆng d­ vèn</t>
  </si>
  <si>
    <t>- Lîi nhuËn ch­a ph©n phèi</t>
  </si>
  <si>
    <t>Nguån kinh phÝ</t>
  </si>
  <si>
    <t>VI</t>
  </si>
  <si>
    <t>Tæng nguån vèn</t>
  </si>
  <si>
    <t>ChØ tiªu</t>
  </si>
  <si>
    <t>Kú b¸o c¸o</t>
  </si>
  <si>
    <t>Doanh thu b¸n hµng vµ dÞch vô</t>
  </si>
  <si>
    <t>C¸c kho¶n gi¶m trõ</t>
  </si>
  <si>
    <t>Doanh thu thuÇn vÒ b¸n hµng vµ dÞch vô</t>
  </si>
  <si>
    <t>Gi¸ vèn hµng b¸n</t>
  </si>
  <si>
    <t>LN gép vÒ b¸n hµng vµ cung cÊp dÞch vô</t>
  </si>
  <si>
    <t>Doanh thu ho¹t ®éng ®Çu t­ tµi chÝnh</t>
  </si>
  <si>
    <t>Lîi nhuËn tõ ho¹t ®éng ®Çu t­ tµi chÝnh</t>
  </si>
  <si>
    <t>Chi phÝ b¸n hµng</t>
  </si>
  <si>
    <t>Chi phÝ qu¶n lý doanh nghiÖp</t>
  </si>
  <si>
    <t>Doanh thu kh¸c</t>
  </si>
  <si>
    <t>Lîi nhuËn kh¸c</t>
  </si>
  <si>
    <t>Lîi nhuËn tr­íc thuÕ</t>
  </si>
  <si>
    <t>ThuÕ thu nhËp ph¶i nép</t>
  </si>
  <si>
    <t>Lîi nhuËn sau thuÕ</t>
  </si>
  <si>
    <t>Thu nhËp trªn mçi cæ phiÕu</t>
  </si>
  <si>
    <t>Cæ tøc trªn mçi cæ phiÕu</t>
  </si>
  <si>
    <t>III. C¸c chØ tiªu tµI chÝnh c¬ b¶n</t>
  </si>
  <si>
    <t>( ChØ ¸p dông ®èi víi b¸o c¸o n¨m)</t>
  </si>
  <si>
    <t>§VT</t>
  </si>
  <si>
    <t>Kú tr­íc</t>
  </si>
  <si>
    <t>C¬ cÊu tµi s¶n</t>
  </si>
  <si>
    <t>-  Tµi s¶n cè ®Þnh/ Tæng tµi s¶n</t>
  </si>
  <si>
    <t>-  Tµi s¶n l­u ®éng/ Tæng tµi s¶n</t>
  </si>
  <si>
    <t>%</t>
  </si>
  <si>
    <t>C¬ cÊu nguån vèn</t>
  </si>
  <si>
    <t>-  Nî ph¶i tr¶/ Tæng nguån vèn</t>
  </si>
  <si>
    <t>-  Nguån vèn chñ së h÷u</t>
  </si>
  <si>
    <t>Kh¶ n¨ng thanh to¸n</t>
  </si>
  <si>
    <t>- Kh¶ n¨ng thanh to¸n nhanh</t>
  </si>
  <si>
    <t>- Kh¶ n¨ng thanh to¸n hiÖn hµnh</t>
  </si>
  <si>
    <t>LÇn</t>
  </si>
  <si>
    <t>Tû suÊt lîi nhuËn</t>
  </si>
  <si>
    <t>- Tû suÊt lîi nhuËn tr­íc thuÕ/ Tæng tµi s¶n</t>
  </si>
  <si>
    <t>- Tû suÊt lîi nhuËn sau thuÕ/ Doanh thu thuÇn</t>
  </si>
  <si>
    <t>- Tû suÊt lîi nhuËn sau thuÕ/ Nguån vèn chñ së h÷u</t>
  </si>
  <si>
    <t>TiÒn mÆt &amp; tiÒn göi ng©n hµng</t>
  </si>
  <si>
    <t>-</t>
  </si>
  <si>
    <t>Tµi s¶n l­u ®éng kh¸c</t>
  </si>
  <si>
    <t>Tµi s¶n cè ®Þnh vµ ®Çu t­ dµi h¹n</t>
  </si>
  <si>
    <t>Lòy kÕ</t>
  </si>
  <si>
    <t>Chi phÝ kh¸c</t>
  </si>
  <si>
    <t xml:space="preserve">Hµng tån kho </t>
  </si>
  <si>
    <t>- Vèn ®Çu t­ cña chñ së h÷u</t>
  </si>
  <si>
    <t>- ThÆng d­ vèn cæ phÇn</t>
  </si>
  <si>
    <t>- Quü ®Çu t­ ph¸t triÓn</t>
  </si>
  <si>
    <t>- Quü dù phßng tµi chÝnh</t>
  </si>
  <si>
    <t>- Nguån kinh phÝ</t>
  </si>
  <si>
    <t>- Quü khen th­ëng, phóc lîi</t>
  </si>
  <si>
    <t>Chi phÝ tõ ho¹t ®éng ®Çu t­ tµi chÝnh( l·i vay)</t>
  </si>
  <si>
    <t>Thñ tr­ëng ®¬n vÞ</t>
  </si>
  <si>
    <t xml:space="preserve">                                 C«ng ty CP c¬ giíi l¾p m¸y vµ x©y dùng(VIMECO)</t>
  </si>
  <si>
    <t xml:space="preserve">                                  §Þa chØ: E9 - Ph¹m Hïng -Trung Hßa - CÇu GiÊy - Hµ Néi</t>
  </si>
  <si>
    <r>
      <t xml:space="preserve">                              Tel: (04) 7848206 - 7848207 - Fax (04)7848202 - Website: </t>
    </r>
    <r>
      <rPr>
        <u val="single"/>
        <sz val="12"/>
        <rFont val=".VnTime"/>
        <family val="2"/>
      </rPr>
      <t>www.vimeco.com</t>
    </r>
  </si>
  <si>
    <t>§¬n vÞ: ®ång</t>
  </si>
  <si>
    <t>II. KÕt qu¶ ho¹t ®éng s¶n xuÊt kinh doanh</t>
  </si>
  <si>
    <t>I. B¶ng C©n §èi kÕ to¸n</t>
  </si>
  <si>
    <t xml:space="preserve">                        B¸o c¸o tµi chÝnh tãm t¾t</t>
  </si>
  <si>
    <t xml:space="preserve">                  QuÝ 1 n¨m 2007</t>
  </si>
  <si>
    <t>TiÒn göi NH</t>
  </si>
  <si>
    <t>Ph¶I thu kh¸ch hµng</t>
  </si>
  <si>
    <t>Ph¶I thu kh¸c</t>
  </si>
  <si>
    <t>T¹m øng</t>
  </si>
  <si>
    <t>NVL (152)</t>
  </si>
  <si>
    <t>C«ng cô dông cô (153)</t>
  </si>
  <si>
    <t>Ng­êi lËp                                                               KÕ to¸n tr­ëng</t>
  </si>
  <si>
    <r>
      <t xml:space="preserve">( </t>
    </r>
    <r>
      <rPr>
        <i/>
        <sz val="12"/>
        <color indexed="8"/>
        <rFont val=".VnTimeH"/>
        <family val="2"/>
      </rPr>
      <t>¸</t>
    </r>
    <r>
      <rPr>
        <i/>
        <sz val="12"/>
        <color indexed="8"/>
        <rFont val=".VnTime"/>
        <family val="2"/>
      </rPr>
      <t>p dông ®èi víi c¸c doanh nghiÖp trong lÜnh vùc s¶n xuÊt, chÕ biÕn , dÞch vô…)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</si>
</sst>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</numFmts>
  <fonts count="25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sz val="13"/>
      <name val=".VnTime"/>
      <family val="2"/>
    </font>
    <font>
      <i/>
      <sz val="10"/>
      <name val=".VnTime"/>
      <family val="2"/>
    </font>
    <font>
      <b/>
      <sz val="10"/>
      <name val=".VnTimeH"/>
      <family val="2"/>
    </font>
    <font>
      <b/>
      <sz val="13"/>
      <name val=".VnTimeH"/>
      <family val="2"/>
    </font>
    <font>
      <sz val="13"/>
      <color indexed="16"/>
      <name val=".VnTime"/>
      <family val="2"/>
    </font>
    <font>
      <sz val="12"/>
      <name val=".VnTime"/>
      <family val="2"/>
    </font>
    <font>
      <b/>
      <sz val="12"/>
      <name val=".VnTimeH"/>
      <family val="2"/>
    </font>
    <font>
      <u val="single"/>
      <sz val="12"/>
      <name val=".VnTime"/>
      <family val="2"/>
    </font>
    <font>
      <b/>
      <sz val="14"/>
      <name val=".VnTimeH"/>
      <family val="2"/>
    </font>
    <font>
      <b/>
      <sz val="12"/>
      <color indexed="12"/>
      <name val=".VnTimeH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3"/>
      <color indexed="8"/>
      <name val=".VnTime"/>
      <family val="2"/>
    </font>
    <font>
      <b/>
      <i/>
      <sz val="12"/>
      <name val=".VnTime"/>
      <family val="2"/>
    </font>
    <font>
      <b/>
      <sz val="13"/>
      <color indexed="8"/>
      <name val=".VnTime"/>
      <family val="2"/>
    </font>
    <font>
      <b/>
      <u val="singleAccounting"/>
      <sz val="13"/>
      <color indexed="8"/>
      <name val=".VnTime"/>
      <family val="2"/>
    </font>
    <font>
      <b/>
      <sz val="13"/>
      <color indexed="8"/>
      <name val=".VnTimeH"/>
      <family val="2"/>
    </font>
    <font>
      <i/>
      <sz val="12"/>
      <color indexed="8"/>
      <name val=".VnTime"/>
      <family val="2"/>
    </font>
    <font>
      <i/>
      <sz val="12"/>
      <color indexed="8"/>
      <name val=".VnTimeH"/>
      <family val="2"/>
    </font>
    <font>
      <i/>
      <sz val="10"/>
      <color indexed="8"/>
      <name val=".VnTime"/>
      <family val="2"/>
    </font>
    <font>
      <b/>
      <sz val="12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 quotePrefix="1">
      <alignment/>
    </xf>
    <xf numFmtId="173" fontId="1" fillId="0" borderId="0" xfId="15" applyNumberFormat="1" applyFont="1" applyAlignment="1">
      <alignment/>
    </xf>
    <xf numFmtId="173" fontId="3" fillId="0" borderId="1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7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0" fontId="14" fillId="0" borderId="0" xfId="0" applyFont="1" applyAlignment="1">
      <alignment/>
    </xf>
    <xf numFmtId="0" fontId="15" fillId="2" borderId="4" xfId="0" applyFont="1" applyFill="1" applyBorder="1" applyAlignment="1">
      <alignment horizontal="center"/>
    </xf>
    <xf numFmtId="173" fontId="16" fillId="2" borderId="5" xfId="15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173" fontId="3" fillId="2" borderId="5" xfId="15" applyNumberFormat="1" applyFont="1" applyFill="1" applyBorder="1" applyAlignment="1">
      <alignment horizontal="center"/>
    </xf>
    <xf numFmtId="173" fontId="3" fillId="2" borderId="4" xfId="15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173" fontId="18" fillId="0" borderId="3" xfId="15" applyNumberFormat="1" applyFont="1" applyBorder="1" applyAlignment="1">
      <alignment/>
    </xf>
    <xf numFmtId="0" fontId="16" fillId="0" borderId="0" xfId="0" applyFont="1" applyAlignment="1">
      <alignment/>
    </xf>
    <xf numFmtId="173" fontId="14" fillId="0" borderId="0" xfId="15" applyNumberFormat="1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173" fontId="16" fillId="0" borderId="9" xfId="15" applyNumberFormat="1" applyFont="1" applyBorder="1" applyAlignment="1">
      <alignment/>
    </xf>
    <xf numFmtId="173" fontId="16" fillId="0" borderId="1" xfId="15" applyNumberFormat="1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173" fontId="18" fillId="0" borderId="1" xfId="15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73" fontId="15" fillId="0" borderId="0" xfId="15" applyNumberFormat="1" applyFont="1" applyAlignment="1">
      <alignment/>
    </xf>
    <xf numFmtId="0" fontId="16" fillId="0" borderId="8" xfId="0" applyFont="1" applyBorder="1" applyAlignment="1" quotePrefix="1">
      <alignment/>
    </xf>
    <xf numFmtId="0" fontId="16" fillId="0" borderId="9" xfId="0" applyFont="1" applyBorder="1" applyAlignment="1" quotePrefix="1">
      <alignment/>
    </xf>
    <xf numFmtId="173" fontId="1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16" fillId="0" borderId="0" xfId="15" applyNumberFormat="1" applyFont="1" applyAlignment="1">
      <alignment/>
    </xf>
    <xf numFmtId="173" fontId="19" fillId="0" borderId="1" xfId="15" applyNumberFormat="1" applyFont="1" applyBorder="1" applyAlignment="1">
      <alignment/>
    </xf>
    <xf numFmtId="173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0" fontId="18" fillId="3" borderId="1" xfId="0" applyFont="1" applyFill="1" applyBorder="1" applyAlignment="1">
      <alignment horizontal="center"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173" fontId="18" fillId="3" borderId="1" xfId="15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 quotePrefix="1">
      <alignment/>
    </xf>
    <xf numFmtId="0" fontId="16" fillId="0" borderId="12" xfId="0" applyFont="1" applyBorder="1" applyAlignment="1" quotePrefix="1">
      <alignment/>
    </xf>
    <xf numFmtId="173" fontId="16" fillId="0" borderId="10" xfId="15" applyNumberFormat="1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73" fontId="19" fillId="0" borderId="14" xfId="15" applyNumberFormat="1" applyFont="1" applyBorder="1" applyAlignment="1">
      <alignment/>
    </xf>
    <xf numFmtId="173" fontId="19" fillId="0" borderId="2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73" fontId="23" fillId="0" borderId="0" xfId="15" applyNumberFormat="1" applyFont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173" fontId="16" fillId="0" borderId="6" xfId="15" applyNumberFormat="1" applyFont="1" applyBorder="1" applyAlignment="1">
      <alignment horizontal="center"/>
    </xf>
    <xf numFmtId="173" fontId="16" fillId="0" borderId="3" xfId="15" applyNumberFormat="1" applyFont="1" applyBorder="1" applyAlignment="1">
      <alignment/>
    </xf>
    <xf numFmtId="173" fontId="16" fillId="0" borderId="8" xfId="15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9" fontId="16" fillId="0" borderId="13" xfId="19" applyFont="1" applyBorder="1" applyAlignment="1">
      <alignment horizontal="right"/>
    </xf>
    <xf numFmtId="9" fontId="16" fillId="0" borderId="2" xfId="19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73" fontId="24" fillId="0" borderId="0" xfId="15" applyNumberFormat="1" applyFont="1" applyAlignment="1">
      <alignment/>
    </xf>
    <xf numFmtId="173" fontId="16" fillId="0" borderId="9" xfId="15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971550</xdr:colOff>
      <xdr:row>4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114300" y="0"/>
          <a:ext cx="1181100" cy="866775"/>
          <a:chOff x="1528" y="455"/>
          <a:chExt cx="1728" cy="13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4.8515625" style="2" customWidth="1"/>
    <col min="2" max="2" width="48.140625" style="1" customWidth="1"/>
    <col min="3" max="3" width="6.7109375" style="1" customWidth="1"/>
    <col min="4" max="4" width="21.140625" style="13" customWidth="1"/>
    <col min="5" max="5" width="20.7109375" style="13" customWidth="1"/>
    <col min="6" max="6" width="9.140625" style="1" customWidth="1"/>
    <col min="7" max="7" width="24.00390625" style="1" customWidth="1"/>
    <col min="8" max="8" width="18.140625" style="13" customWidth="1"/>
    <col min="9" max="9" width="16.8515625" style="13" customWidth="1"/>
    <col min="10" max="10" width="18.140625" style="13" customWidth="1"/>
    <col min="11" max="11" width="16.00390625" style="13" customWidth="1"/>
    <col min="12" max="16384" width="9.140625" style="1" customWidth="1"/>
  </cols>
  <sheetData>
    <row r="1" spans="1:5" ht="15.75">
      <c r="A1" s="85" t="s">
        <v>87</v>
      </c>
      <c r="B1" s="85"/>
      <c r="C1" s="85"/>
      <c r="D1" s="85"/>
      <c r="E1" s="85"/>
    </row>
    <row r="2" spans="1:11" s="17" customFormat="1" ht="15">
      <c r="A2" s="86" t="s">
        <v>88</v>
      </c>
      <c r="B2" s="86"/>
      <c r="C2" s="86"/>
      <c r="D2" s="86"/>
      <c r="E2" s="86"/>
      <c r="H2" s="18"/>
      <c r="I2" s="18"/>
      <c r="J2" s="18"/>
      <c r="K2" s="18"/>
    </row>
    <row r="3" spans="1:11" s="17" customFormat="1" ht="15">
      <c r="A3" s="86" t="s">
        <v>89</v>
      </c>
      <c r="B3" s="86"/>
      <c r="C3" s="86"/>
      <c r="D3" s="86"/>
      <c r="E3" s="86"/>
      <c r="H3" s="18"/>
      <c r="I3" s="18"/>
      <c r="J3" s="18"/>
      <c r="K3" s="18"/>
    </row>
    <row r="4" spans="2:5" ht="8.25" customHeight="1">
      <c r="B4" s="2"/>
      <c r="C4" s="2"/>
      <c r="D4" s="2"/>
      <c r="E4" s="2"/>
    </row>
    <row r="5" spans="1:5" ht="18">
      <c r="A5" s="87" t="s">
        <v>93</v>
      </c>
      <c r="B5" s="87"/>
      <c r="C5" s="87"/>
      <c r="D5" s="87"/>
      <c r="E5" s="87"/>
    </row>
    <row r="6" spans="1:11" s="17" customFormat="1" ht="17.25">
      <c r="A6" s="25"/>
      <c r="B6" s="90" t="s">
        <v>94</v>
      </c>
      <c r="C6" s="90"/>
      <c r="D6" s="90"/>
      <c r="E6" s="90"/>
      <c r="H6" s="18"/>
      <c r="I6" s="18"/>
      <c r="J6" s="18"/>
      <c r="K6" s="18"/>
    </row>
    <row r="7" ht="7.5" customHeight="1"/>
    <row r="8" spans="1:5" ht="18">
      <c r="A8" s="91" t="s">
        <v>92</v>
      </c>
      <c r="B8" s="91"/>
      <c r="C8" s="91"/>
      <c r="D8" s="91"/>
      <c r="E8" s="91"/>
    </row>
    <row r="9" spans="5:11" ht="12" customHeight="1">
      <c r="E9" s="15" t="s">
        <v>90</v>
      </c>
      <c r="G9" s="1" t="s">
        <v>95</v>
      </c>
      <c r="H9" s="13">
        <v>28751173272</v>
      </c>
      <c r="I9" s="13">
        <v>138764819344</v>
      </c>
      <c r="J9" s="13">
        <v>162656239396</v>
      </c>
      <c r="K9" s="13">
        <f>H9+I9-J9</f>
        <v>4859753220</v>
      </c>
    </row>
    <row r="10" spans="1:11" s="7" customFormat="1" ht="16.5">
      <c r="A10" s="26" t="s">
        <v>0</v>
      </c>
      <c r="B10" s="92" t="s">
        <v>1</v>
      </c>
      <c r="C10" s="93"/>
      <c r="D10" s="27" t="s">
        <v>2</v>
      </c>
      <c r="E10" s="28" t="s">
        <v>3</v>
      </c>
      <c r="G10" s="19" t="s">
        <v>96</v>
      </c>
      <c r="H10" s="20">
        <v>27538931118</v>
      </c>
      <c r="I10" s="20">
        <v>82556612053</v>
      </c>
      <c r="J10" s="20">
        <v>102625053237</v>
      </c>
      <c r="K10" s="13">
        <f>H10+I10-J10</f>
        <v>7470489934</v>
      </c>
    </row>
    <row r="11" spans="1:23" s="33" customFormat="1" ht="18" customHeight="1">
      <c r="A11" s="29" t="s">
        <v>4</v>
      </c>
      <c r="B11" s="30" t="s">
        <v>5</v>
      </c>
      <c r="C11" s="31"/>
      <c r="D11" s="32">
        <f>SUM(D12:D16)</f>
        <v>449052634488</v>
      </c>
      <c r="E11" s="32">
        <f>SUM(E12:E16)</f>
        <v>439562322733</v>
      </c>
      <c r="G11" s="21" t="s">
        <v>97</v>
      </c>
      <c r="H11" s="34">
        <v>194256267</v>
      </c>
      <c r="I11" s="34">
        <v>567965441</v>
      </c>
      <c r="J11" s="34">
        <v>599725061</v>
      </c>
      <c r="K11" s="34">
        <f>H11+I11-J11</f>
        <v>162496647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33" customFormat="1" ht="18" customHeight="1">
      <c r="A12" s="35">
        <v>1</v>
      </c>
      <c r="B12" s="36" t="s">
        <v>72</v>
      </c>
      <c r="C12" s="37"/>
      <c r="D12" s="39">
        <v>29544910154</v>
      </c>
      <c r="E12" s="39">
        <f>316261277+4859753220</f>
        <v>5176014497</v>
      </c>
      <c r="G12" s="21" t="s">
        <v>98</v>
      </c>
      <c r="H12" s="34">
        <f>-536915043</f>
        <v>-536915043</v>
      </c>
      <c r="I12" s="34">
        <v>11700194206</v>
      </c>
      <c r="J12" s="34">
        <v>8593882399</v>
      </c>
      <c r="K12" s="34">
        <f>H12+I12-J12</f>
        <v>2569396764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11" s="33" customFormat="1" ht="18" customHeight="1">
      <c r="A13" s="35">
        <v>2</v>
      </c>
      <c r="B13" s="36" t="s">
        <v>6</v>
      </c>
      <c r="C13" s="37"/>
      <c r="D13" s="39"/>
      <c r="E13" s="39"/>
      <c r="G13" s="21" t="s">
        <v>99</v>
      </c>
      <c r="H13" s="34">
        <v>4701084563</v>
      </c>
      <c r="I13" s="34">
        <v>33335573467</v>
      </c>
      <c r="J13" s="34">
        <v>32916594275</v>
      </c>
      <c r="K13" s="34">
        <v>5120063755</v>
      </c>
    </row>
    <row r="14" spans="1:11" s="33" customFormat="1" ht="18" customHeight="1">
      <c r="A14" s="35">
        <v>3</v>
      </c>
      <c r="B14" s="36" t="s">
        <v>7</v>
      </c>
      <c r="C14" s="37"/>
      <c r="D14" s="39">
        <v>32174926048</v>
      </c>
      <c r="E14" s="39">
        <v>42101159864</v>
      </c>
      <c r="G14" s="21" t="s">
        <v>100</v>
      </c>
      <c r="H14" s="34"/>
      <c r="I14" s="34"/>
      <c r="J14" s="34"/>
      <c r="K14" s="34"/>
    </row>
    <row r="15" spans="1:11" s="33" customFormat="1" ht="18" customHeight="1">
      <c r="A15" s="35">
        <v>4</v>
      </c>
      <c r="B15" s="36" t="s">
        <v>78</v>
      </c>
      <c r="C15" s="37"/>
      <c r="D15" s="39">
        <v>364910142317</v>
      </c>
      <c r="E15" s="39">
        <v>370261455323</v>
      </c>
      <c r="G15" s="21"/>
      <c r="H15" s="34"/>
      <c r="I15" s="34"/>
      <c r="J15" s="34"/>
      <c r="K15" s="34"/>
    </row>
    <row r="16" spans="1:11" s="33" customFormat="1" ht="18" customHeight="1">
      <c r="A16" s="35">
        <v>5</v>
      </c>
      <c r="B16" s="36" t="s">
        <v>74</v>
      </c>
      <c r="C16" s="37"/>
      <c r="D16" s="39">
        <v>22422655969</v>
      </c>
      <c r="E16" s="39">
        <v>22023693049</v>
      </c>
      <c r="G16" s="21"/>
      <c r="H16" s="34"/>
      <c r="I16" s="34"/>
      <c r="J16" s="34"/>
      <c r="K16" s="34"/>
    </row>
    <row r="17" spans="1:11" s="44" customFormat="1" ht="18" customHeight="1">
      <c r="A17" s="40" t="s">
        <v>8</v>
      </c>
      <c r="B17" s="41" t="s">
        <v>75</v>
      </c>
      <c r="C17" s="42"/>
      <c r="D17" s="43">
        <f>D18+D23+D24+D26</f>
        <v>221859681867</v>
      </c>
      <c r="E17" s="43">
        <f>E18+E23+E24+E26</f>
        <v>212433394431</v>
      </c>
      <c r="G17" s="45"/>
      <c r="H17" s="46"/>
      <c r="I17" s="46"/>
      <c r="J17" s="46"/>
      <c r="K17" s="46"/>
    </row>
    <row r="18" spans="1:11" s="33" customFormat="1" ht="18" customHeight="1">
      <c r="A18" s="35">
        <v>1</v>
      </c>
      <c r="B18" s="36" t="s">
        <v>9</v>
      </c>
      <c r="C18" s="37"/>
      <c r="D18" s="39">
        <f>D19+D20+D21+D22</f>
        <v>204595947355</v>
      </c>
      <c r="E18" s="39">
        <f>SUM(E19:E22)</f>
        <v>194749206504</v>
      </c>
      <c r="G18" s="21"/>
      <c r="H18" s="34"/>
      <c r="I18" s="34"/>
      <c r="J18" s="34"/>
      <c r="K18" s="34"/>
    </row>
    <row r="19" spans="1:11" s="33" customFormat="1" ht="18" customHeight="1">
      <c r="A19" s="35"/>
      <c r="B19" s="47" t="s">
        <v>10</v>
      </c>
      <c r="C19" s="48"/>
      <c r="D19" s="39">
        <f>353990673916+3379186209</f>
        <v>357369860125</v>
      </c>
      <c r="E19" s="39">
        <f>354704278276+3379186209</f>
        <v>358083464485</v>
      </c>
      <c r="G19" s="49">
        <f>E19-D19</f>
        <v>713604360</v>
      </c>
      <c r="H19" s="34"/>
      <c r="I19" s="34"/>
      <c r="J19" s="34"/>
      <c r="K19" s="34"/>
    </row>
    <row r="20" spans="1:11" s="33" customFormat="1" ht="18" customHeight="1">
      <c r="A20" s="35"/>
      <c r="B20" s="47" t="s">
        <v>11</v>
      </c>
      <c r="C20" s="48"/>
      <c r="D20" s="39">
        <f>-152863336255-3379186209</f>
        <v>-156242522464</v>
      </c>
      <c r="E20" s="39">
        <f>-166742867675</f>
        <v>-166742867675</v>
      </c>
      <c r="G20" s="21"/>
      <c r="H20" s="34"/>
      <c r="I20" s="34"/>
      <c r="J20" s="34"/>
      <c r="K20" s="34"/>
    </row>
    <row r="21" spans="1:11" s="33" customFormat="1" ht="18" customHeight="1">
      <c r="A21" s="35"/>
      <c r="B21" s="47" t="s">
        <v>12</v>
      </c>
      <c r="C21" s="48"/>
      <c r="D21" s="39">
        <v>3597076719</v>
      </c>
      <c r="E21" s="39">
        <f>D21</f>
        <v>3597076719</v>
      </c>
      <c r="G21" s="21"/>
      <c r="H21" s="34"/>
      <c r="I21" s="34"/>
      <c r="J21" s="34"/>
      <c r="K21" s="34"/>
    </row>
    <row r="22" spans="1:11" s="33" customFormat="1" ht="18" customHeight="1">
      <c r="A22" s="35"/>
      <c r="B22" s="47" t="s">
        <v>13</v>
      </c>
      <c r="C22" s="48"/>
      <c r="D22" s="39">
        <f>-128467025</f>
        <v>-128467025</v>
      </c>
      <c r="E22" s="39">
        <v>-188467025</v>
      </c>
      <c r="G22" s="21"/>
      <c r="H22" s="34"/>
      <c r="I22" s="34"/>
      <c r="J22" s="34"/>
      <c r="K22" s="34"/>
    </row>
    <row r="23" spans="1:11" s="33" customFormat="1" ht="18" customHeight="1">
      <c r="A23" s="35">
        <v>2</v>
      </c>
      <c r="B23" s="36" t="s">
        <v>15</v>
      </c>
      <c r="C23" s="37"/>
      <c r="D23" s="39">
        <v>3245000000</v>
      </c>
      <c r="E23" s="39">
        <v>2845000000</v>
      </c>
      <c r="G23" s="21"/>
      <c r="H23" s="34"/>
      <c r="I23" s="34"/>
      <c r="J23" s="34"/>
      <c r="K23" s="34"/>
    </row>
    <row r="24" spans="1:11" s="33" customFormat="1" ht="18" customHeight="1">
      <c r="A24" s="35">
        <v>3</v>
      </c>
      <c r="B24" s="36" t="s">
        <v>14</v>
      </c>
      <c r="C24" s="37"/>
      <c r="D24" s="14">
        <v>4253272875</v>
      </c>
      <c r="E24" s="39">
        <v>4894349018</v>
      </c>
      <c r="G24" s="50">
        <f>D24+641076143</f>
        <v>4894349018</v>
      </c>
      <c r="H24" s="51"/>
      <c r="I24" s="51"/>
      <c r="J24" s="51"/>
      <c r="K24" s="51"/>
    </row>
    <row r="25" spans="1:11" s="33" customFormat="1" ht="18" customHeight="1">
      <c r="A25" s="35">
        <v>4</v>
      </c>
      <c r="B25" s="36" t="s">
        <v>16</v>
      </c>
      <c r="C25" s="37"/>
      <c r="D25" s="14"/>
      <c r="E25" s="39"/>
      <c r="H25" s="51"/>
      <c r="I25" s="51"/>
      <c r="J25" s="51"/>
      <c r="K25" s="51"/>
    </row>
    <row r="26" spans="1:11" s="33" customFormat="1" ht="18" customHeight="1">
      <c r="A26" s="35">
        <v>5</v>
      </c>
      <c r="B26" s="36" t="s">
        <v>17</v>
      </c>
      <c r="C26" s="37"/>
      <c r="D26" s="14">
        <v>9765461637</v>
      </c>
      <c r="E26" s="39">
        <v>9944838909</v>
      </c>
      <c r="G26" s="50"/>
      <c r="H26" s="51"/>
      <c r="I26" s="51"/>
      <c r="J26" s="51"/>
      <c r="K26" s="51"/>
    </row>
    <row r="27" spans="1:11" s="33" customFormat="1" ht="18" customHeight="1">
      <c r="A27" s="35">
        <v>6</v>
      </c>
      <c r="B27" s="36" t="s">
        <v>18</v>
      </c>
      <c r="C27" s="37"/>
      <c r="D27" s="14"/>
      <c r="E27" s="39"/>
      <c r="H27" s="51"/>
      <c r="I27" s="51"/>
      <c r="J27" s="51"/>
      <c r="K27" s="51"/>
    </row>
    <row r="28" spans="1:11" s="44" customFormat="1" ht="24" customHeight="1">
      <c r="A28" s="40" t="s">
        <v>19</v>
      </c>
      <c r="B28" s="41" t="s">
        <v>20</v>
      </c>
      <c r="C28" s="42"/>
      <c r="D28" s="52">
        <f>D17+D11</f>
        <v>670912316355</v>
      </c>
      <c r="E28" s="52">
        <f>E17+E11</f>
        <v>651995717164</v>
      </c>
      <c r="G28" s="53">
        <f>195668308560-G29</f>
        <v>4156285163</v>
      </c>
      <c r="H28" s="54"/>
      <c r="I28" s="54"/>
      <c r="J28" s="54"/>
      <c r="K28" s="54"/>
    </row>
    <row r="29" spans="1:11" s="44" customFormat="1" ht="18" customHeight="1">
      <c r="A29" s="40" t="s">
        <v>21</v>
      </c>
      <c r="B29" s="41" t="s">
        <v>22</v>
      </c>
      <c r="C29" s="42"/>
      <c r="D29" s="43">
        <f>SUM(D30:D32)</f>
        <v>616494812578</v>
      </c>
      <c r="E29" s="43">
        <f>SUM(E30:E32)</f>
        <v>594061497033</v>
      </c>
      <c r="G29" s="53">
        <f>SUM(G30:G36)</f>
        <v>191512023397</v>
      </c>
      <c r="H29" s="54"/>
      <c r="I29" s="54"/>
      <c r="J29" s="54"/>
      <c r="K29" s="54"/>
    </row>
    <row r="30" spans="1:11" s="33" customFormat="1" ht="18" customHeight="1">
      <c r="A30" s="35">
        <v>1</v>
      </c>
      <c r="B30" s="36" t="s">
        <v>23</v>
      </c>
      <c r="C30" s="37"/>
      <c r="D30" s="39">
        <v>508283206107</v>
      </c>
      <c r="E30" s="39">
        <v>439920455783</v>
      </c>
      <c r="G30" s="51">
        <v>91310741616</v>
      </c>
      <c r="H30" s="51"/>
      <c r="I30" s="51"/>
      <c r="J30" s="51"/>
      <c r="K30" s="51"/>
    </row>
    <row r="31" spans="1:11" s="33" customFormat="1" ht="18" customHeight="1">
      <c r="A31" s="35">
        <v>2</v>
      </c>
      <c r="B31" s="36" t="s">
        <v>24</v>
      </c>
      <c r="C31" s="37"/>
      <c r="D31" s="39">
        <v>108211606471</v>
      </c>
      <c r="E31" s="39">
        <v>154141041250</v>
      </c>
      <c r="G31" s="51">
        <v>30728299800</v>
      </c>
      <c r="H31" s="51"/>
      <c r="I31" s="51"/>
      <c r="J31" s="51"/>
      <c r="K31" s="51"/>
    </row>
    <row r="32" spans="1:11" s="33" customFormat="1" ht="18" customHeight="1">
      <c r="A32" s="35">
        <v>3</v>
      </c>
      <c r="B32" s="36" t="s">
        <v>25</v>
      </c>
      <c r="C32" s="37"/>
      <c r="D32" s="16"/>
      <c r="E32" s="39"/>
      <c r="G32" s="51">
        <v>44778799200</v>
      </c>
      <c r="H32" s="51"/>
      <c r="I32" s="51"/>
      <c r="J32" s="51"/>
      <c r="K32" s="51"/>
    </row>
    <row r="33" spans="1:11" s="44" customFormat="1" ht="18" customHeight="1">
      <c r="A33" s="55" t="s">
        <v>26</v>
      </c>
      <c r="B33" s="56" t="s">
        <v>27</v>
      </c>
      <c r="C33" s="57"/>
      <c r="D33" s="43">
        <f>SUM(D35:D43)</f>
        <v>54417503777</v>
      </c>
      <c r="E33" s="58">
        <f>SUM(E35:E44)</f>
        <v>57934220131</v>
      </c>
      <c r="G33" s="54">
        <v>15803642616</v>
      </c>
      <c r="H33" s="54"/>
      <c r="I33" s="54"/>
      <c r="J33" s="54"/>
      <c r="K33" s="54"/>
    </row>
    <row r="34" spans="1:11" s="33" customFormat="1" ht="18" customHeight="1">
      <c r="A34" s="35">
        <v>1</v>
      </c>
      <c r="B34" s="36" t="s">
        <v>28</v>
      </c>
      <c r="C34" s="37"/>
      <c r="D34" s="14"/>
      <c r="E34" s="39"/>
      <c r="G34" s="51">
        <v>397496930</v>
      </c>
      <c r="H34" s="51"/>
      <c r="I34" s="51"/>
      <c r="J34" s="51"/>
      <c r="K34" s="51"/>
    </row>
    <row r="35" spans="1:11" s="33" customFormat="1" ht="18" customHeight="1">
      <c r="A35" s="35"/>
      <c r="B35" s="47" t="s">
        <v>79</v>
      </c>
      <c r="C35" s="48"/>
      <c r="D35" s="39">
        <v>35000000000</v>
      </c>
      <c r="E35" s="39">
        <v>35000000000</v>
      </c>
      <c r="G35" s="51">
        <v>4745653235</v>
      </c>
      <c r="H35" s="51"/>
      <c r="I35" s="51"/>
      <c r="J35" s="51"/>
      <c r="K35" s="51"/>
    </row>
    <row r="36" spans="1:11" s="33" customFormat="1" ht="18" customHeight="1">
      <c r="A36" s="35"/>
      <c r="B36" s="47" t="s">
        <v>80</v>
      </c>
      <c r="C36" s="48"/>
      <c r="D36" s="39">
        <f>0</f>
        <v>0</v>
      </c>
      <c r="E36" s="39"/>
      <c r="G36" s="51">
        <v>3747390000</v>
      </c>
      <c r="H36" s="51"/>
      <c r="I36" s="51"/>
      <c r="J36" s="51"/>
      <c r="K36" s="51"/>
    </row>
    <row r="37" spans="1:11" s="33" customFormat="1" ht="18" customHeight="1">
      <c r="A37" s="35"/>
      <c r="B37" s="47" t="s">
        <v>29</v>
      </c>
      <c r="C37" s="48"/>
      <c r="D37" s="39">
        <f>0</f>
        <v>0</v>
      </c>
      <c r="E37" s="39"/>
      <c r="G37" s="51"/>
      <c r="H37" s="51"/>
      <c r="I37" s="51"/>
      <c r="J37" s="51"/>
      <c r="K37" s="51"/>
    </row>
    <row r="38" spans="1:11" s="33" customFormat="1" ht="18" customHeight="1">
      <c r="A38" s="35"/>
      <c r="B38" s="47" t="s">
        <v>30</v>
      </c>
      <c r="C38" s="48"/>
      <c r="D38" s="39">
        <f>0</f>
        <v>0</v>
      </c>
      <c r="E38" s="39"/>
      <c r="G38" s="51"/>
      <c r="H38" s="51"/>
      <c r="I38" s="51"/>
      <c r="J38" s="51"/>
      <c r="K38" s="51"/>
    </row>
    <row r="39" spans="1:11" s="33" customFormat="1" ht="18" customHeight="1">
      <c r="A39" s="35"/>
      <c r="B39" s="47" t="s">
        <v>81</v>
      </c>
      <c r="C39" s="48"/>
      <c r="D39" s="39">
        <v>13786852255</v>
      </c>
      <c r="E39" s="39">
        <v>13786852255</v>
      </c>
      <c r="G39" s="51"/>
      <c r="H39" s="51"/>
      <c r="I39" s="51"/>
      <c r="J39" s="51"/>
      <c r="K39" s="51"/>
    </row>
    <row r="40" spans="1:11" s="33" customFormat="1" ht="18" customHeight="1">
      <c r="A40" s="35"/>
      <c r="B40" s="47" t="s">
        <v>82</v>
      </c>
      <c r="C40" s="48"/>
      <c r="D40" s="39">
        <v>1457092511</v>
      </c>
      <c r="E40" s="39">
        <v>1457092511</v>
      </c>
      <c r="H40" s="51"/>
      <c r="I40" s="51"/>
      <c r="J40" s="51"/>
      <c r="K40" s="51"/>
    </row>
    <row r="41" spans="1:11" s="33" customFormat="1" ht="18" customHeight="1">
      <c r="A41" s="35"/>
      <c r="B41" s="47" t="s">
        <v>31</v>
      </c>
      <c r="C41" s="48"/>
      <c r="D41" s="38"/>
      <c r="E41" s="39">
        <v>3836461974</v>
      </c>
      <c r="H41" s="51"/>
      <c r="I41" s="51"/>
      <c r="J41" s="51"/>
      <c r="K41" s="51"/>
    </row>
    <row r="42" spans="1:11" s="33" customFormat="1" ht="18" customHeight="1">
      <c r="A42" s="35">
        <v>2</v>
      </c>
      <c r="B42" s="36" t="s">
        <v>32</v>
      </c>
      <c r="C42" s="37"/>
      <c r="D42" s="84" t="s">
        <v>73</v>
      </c>
      <c r="E42" s="39"/>
      <c r="H42" s="51"/>
      <c r="I42" s="51"/>
      <c r="J42" s="51"/>
      <c r="K42" s="51"/>
    </row>
    <row r="43" spans="1:11" s="33" customFormat="1" ht="18" customHeight="1">
      <c r="A43" s="59"/>
      <c r="B43" s="60" t="s">
        <v>84</v>
      </c>
      <c r="C43" s="61"/>
      <c r="D43" s="62">
        <v>4173559011</v>
      </c>
      <c r="E43" s="62">
        <v>3853813391</v>
      </c>
      <c r="H43" s="51"/>
      <c r="I43" s="51"/>
      <c r="J43" s="51"/>
      <c r="K43" s="51"/>
    </row>
    <row r="44" spans="1:11" s="33" customFormat="1" ht="18" customHeight="1">
      <c r="A44" s="59"/>
      <c r="B44" s="60" t="s">
        <v>83</v>
      </c>
      <c r="C44" s="61"/>
      <c r="D44" s="84" t="s">
        <v>73</v>
      </c>
      <c r="E44" s="62"/>
      <c r="H44" s="51"/>
      <c r="I44" s="51"/>
      <c r="J44" s="51"/>
      <c r="K44" s="51"/>
    </row>
    <row r="45" spans="1:11" s="44" customFormat="1" ht="19.5" customHeight="1">
      <c r="A45" s="63" t="s">
        <v>33</v>
      </c>
      <c r="B45" s="64" t="s">
        <v>34</v>
      </c>
      <c r="C45" s="65"/>
      <c r="D45" s="66">
        <f>D33+D29</f>
        <v>670912316355</v>
      </c>
      <c r="E45" s="67">
        <f>E33+E29</f>
        <v>651995717164</v>
      </c>
      <c r="H45" s="54"/>
      <c r="I45" s="54"/>
      <c r="J45" s="54"/>
      <c r="K45" s="54"/>
    </row>
    <row r="46" spans="1:11" s="21" customFormat="1" ht="12.75">
      <c r="A46" s="68"/>
      <c r="D46" s="34"/>
      <c r="E46" s="34"/>
      <c r="H46" s="34"/>
      <c r="I46" s="34"/>
      <c r="J46" s="34"/>
      <c r="K46" s="34"/>
    </row>
    <row r="47" spans="1:11" s="21" customFormat="1" ht="12.75">
      <c r="A47" s="68"/>
      <c r="D47" s="34"/>
      <c r="E47" s="34"/>
      <c r="H47" s="34"/>
      <c r="I47" s="34"/>
      <c r="J47" s="34"/>
      <c r="K47" s="34"/>
    </row>
    <row r="48" spans="1:11" s="21" customFormat="1" ht="18">
      <c r="A48" s="94" t="s">
        <v>91</v>
      </c>
      <c r="B48" s="94"/>
      <c r="C48" s="94"/>
      <c r="D48" s="94"/>
      <c r="E48" s="94"/>
      <c r="H48" s="34"/>
      <c r="I48" s="34"/>
      <c r="J48" s="34"/>
      <c r="K48" s="34"/>
    </row>
    <row r="49" spans="1:11" s="21" customFormat="1" ht="17.25">
      <c r="A49" s="95" t="s">
        <v>102</v>
      </c>
      <c r="B49" s="95"/>
      <c r="C49" s="95"/>
      <c r="D49" s="95"/>
      <c r="E49" s="95"/>
      <c r="H49" s="34"/>
      <c r="I49" s="34"/>
      <c r="J49" s="34"/>
      <c r="K49" s="34"/>
    </row>
    <row r="50" spans="1:11" s="21" customFormat="1" ht="12.75">
      <c r="A50" s="68"/>
      <c r="D50" s="34"/>
      <c r="E50" s="69" t="s">
        <v>90</v>
      </c>
      <c r="H50" s="34"/>
      <c r="I50" s="34"/>
      <c r="J50" s="34"/>
      <c r="K50" s="34"/>
    </row>
    <row r="51" spans="1:11" s="21" customFormat="1" ht="16.5">
      <c r="A51" s="22" t="s">
        <v>0</v>
      </c>
      <c r="B51" s="88" t="s">
        <v>35</v>
      </c>
      <c r="C51" s="89"/>
      <c r="D51" s="23" t="s">
        <v>36</v>
      </c>
      <c r="E51" s="24" t="s">
        <v>76</v>
      </c>
      <c r="H51" s="34"/>
      <c r="I51" s="34"/>
      <c r="J51" s="34"/>
      <c r="K51" s="34"/>
    </row>
    <row r="52" spans="1:11" s="21" customFormat="1" ht="16.5">
      <c r="A52" s="29">
        <v>1</v>
      </c>
      <c r="B52" s="70" t="s">
        <v>37</v>
      </c>
      <c r="C52" s="71"/>
      <c r="D52" s="72">
        <v>108276754758</v>
      </c>
      <c r="E52" s="73">
        <f>D52</f>
        <v>108276754758</v>
      </c>
      <c r="H52" s="34"/>
      <c r="I52" s="34"/>
      <c r="J52" s="34"/>
      <c r="K52" s="34"/>
    </row>
    <row r="53" spans="1:11" s="21" customFormat="1" ht="16.5">
      <c r="A53" s="35">
        <v>2</v>
      </c>
      <c r="B53" s="36" t="s">
        <v>38</v>
      </c>
      <c r="C53" s="37"/>
      <c r="D53" s="74">
        <f>0</f>
        <v>0</v>
      </c>
      <c r="E53" s="73">
        <f aca="true" t="shared" si="0" ref="E53:E68">D53</f>
        <v>0</v>
      </c>
      <c r="H53" s="34"/>
      <c r="I53" s="34"/>
      <c r="J53" s="34"/>
      <c r="K53" s="34"/>
    </row>
    <row r="54" spans="1:11" s="21" customFormat="1" ht="16.5">
      <c r="A54" s="35">
        <v>3</v>
      </c>
      <c r="B54" s="36" t="s">
        <v>39</v>
      </c>
      <c r="C54" s="37"/>
      <c r="D54" s="74">
        <f>D52</f>
        <v>108276754758</v>
      </c>
      <c r="E54" s="73">
        <f t="shared" si="0"/>
        <v>108276754758</v>
      </c>
      <c r="H54" s="34"/>
      <c r="I54" s="34"/>
      <c r="J54" s="34"/>
      <c r="K54" s="34"/>
    </row>
    <row r="55" spans="1:11" s="21" customFormat="1" ht="16.5">
      <c r="A55" s="35">
        <v>4</v>
      </c>
      <c r="B55" s="36" t="s">
        <v>40</v>
      </c>
      <c r="C55" s="37"/>
      <c r="D55" s="74">
        <v>96568713918</v>
      </c>
      <c r="E55" s="73">
        <f t="shared" si="0"/>
        <v>96568713918</v>
      </c>
      <c r="H55" s="34"/>
      <c r="I55" s="34"/>
      <c r="J55" s="34"/>
      <c r="K55" s="34"/>
    </row>
    <row r="56" spans="1:11" s="21" customFormat="1" ht="16.5">
      <c r="A56" s="35">
        <v>5</v>
      </c>
      <c r="B56" s="36" t="s">
        <v>41</v>
      </c>
      <c r="C56" s="37"/>
      <c r="D56" s="74">
        <v>11708040840</v>
      </c>
      <c r="E56" s="73">
        <f t="shared" si="0"/>
        <v>11708040840</v>
      </c>
      <c r="H56" s="34"/>
      <c r="I56" s="34"/>
      <c r="J56" s="34"/>
      <c r="K56" s="34"/>
    </row>
    <row r="57" spans="1:11" s="21" customFormat="1" ht="16.5">
      <c r="A57" s="35">
        <v>6</v>
      </c>
      <c r="B57" s="36" t="s">
        <v>42</v>
      </c>
      <c r="C57" s="37"/>
      <c r="D57" s="74">
        <v>136961195</v>
      </c>
      <c r="E57" s="73">
        <f t="shared" si="0"/>
        <v>136961195</v>
      </c>
      <c r="H57" s="34"/>
      <c r="I57" s="34"/>
      <c r="J57" s="34"/>
      <c r="K57" s="34"/>
    </row>
    <row r="58" spans="1:11" s="21" customFormat="1" ht="16.5">
      <c r="A58" s="35">
        <v>7</v>
      </c>
      <c r="B58" s="36" t="s">
        <v>85</v>
      </c>
      <c r="C58" s="37"/>
      <c r="D58" s="74">
        <v>5889997352</v>
      </c>
      <c r="E58" s="73">
        <f t="shared" si="0"/>
        <v>5889997352</v>
      </c>
      <c r="H58" s="34"/>
      <c r="I58" s="34"/>
      <c r="J58" s="34"/>
      <c r="K58" s="34"/>
    </row>
    <row r="59" spans="1:11" s="21" customFormat="1" ht="16.5">
      <c r="A59" s="35">
        <v>8</v>
      </c>
      <c r="B59" s="36" t="s">
        <v>43</v>
      </c>
      <c r="C59" s="37"/>
      <c r="D59" s="74">
        <f>D57-D58</f>
        <v>-5753036157</v>
      </c>
      <c r="E59" s="73">
        <f t="shared" si="0"/>
        <v>-5753036157</v>
      </c>
      <c r="H59" s="34"/>
      <c r="I59" s="34"/>
      <c r="J59" s="34"/>
      <c r="K59" s="34"/>
    </row>
    <row r="60" spans="1:11" s="21" customFormat="1" ht="16.5">
      <c r="A60" s="35">
        <v>9</v>
      </c>
      <c r="B60" s="36" t="s">
        <v>44</v>
      </c>
      <c r="C60" s="37"/>
      <c r="D60" s="74">
        <f>0</f>
        <v>0</v>
      </c>
      <c r="E60" s="73">
        <f t="shared" si="0"/>
        <v>0</v>
      </c>
      <c r="H60" s="34"/>
      <c r="I60" s="34"/>
      <c r="J60" s="34"/>
      <c r="K60" s="34"/>
    </row>
    <row r="61" spans="1:11" s="21" customFormat="1" ht="16.5">
      <c r="A61" s="35">
        <v>10</v>
      </c>
      <c r="B61" s="36" t="s">
        <v>45</v>
      </c>
      <c r="C61" s="37"/>
      <c r="D61" s="74">
        <v>1494002388</v>
      </c>
      <c r="E61" s="73">
        <f t="shared" si="0"/>
        <v>1494002388</v>
      </c>
      <c r="H61" s="34"/>
      <c r="I61" s="34"/>
      <c r="J61" s="34"/>
      <c r="K61" s="34"/>
    </row>
    <row r="62" spans="1:11" s="21" customFormat="1" ht="16.5">
      <c r="A62" s="35">
        <v>11</v>
      </c>
      <c r="B62" s="36" t="s">
        <v>46</v>
      </c>
      <c r="C62" s="37"/>
      <c r="D62" s="74">
        <f>0</f>
        <v>0</v>
      </c>
      <c r="E62" s="73">
        <f t="shared" si="0"/>
        <v>0</v>
      </c>
      <c r="H62" s="34"/>
      <c r="I62" s="34"/>
      <c r="J62" s="34"/>
      <c r="K62" s="34"/>
    </row>
    <row r="63" spans="1:11" s="21" customFormat="1" ht="16.5">
      <c r="A63" s="35">
        <v>12</v>
      </c>
      <c r="B63" s="36" t="s">
        <v>77</v>
      </c>
      <c r="C63" s="37"/>
      <c r="D63" s="74">
        <f>0</f>
        <v>0</v>
      </c>
      <c r="E63" s="73">
        <f t="shared" si="0"/>
        <v>0</v>
      </c>
      <c r="H63" s="34"/>
      <c r="I63" s="34"/>
      <c r="J63" s="34"/>
      <c r="K63" s="34"/>
    </row>
    <row r="64" spans="1:11" s="21" customFormat="1" ht="16.5">
      <c r="A64" s="35">
        <v>13</v>
      </c>
      <c r="B64" s="36" t="s">
        <v>47</v>
      </c>
      <c r="C64" s="37"/>
      <c r="D64" s="74">
        <f>0</f>
        <v>0</v>
      </c>
      <c r="E64" s="73">
        <f t="shared" si="0"/>
        <v>0</v>
      </c>
      <c r="H64" s="34"/>
      <c r="I64" s="34"/>
      <c r="J64" s="34"/>
      <c r="K64" s="34"/>
    </row>
    <row r="65" spans="1:11" s="21" customFormat="1" ht="16.5">
      <c r="A65" s="35">
        <v>14</v>
      </c>
      <c r="B65" s="36" t="s">
        <v>48</v>
      </c>
      <c r="C65" s="37"/>
      <c r="D65" s="74">
        <f>D56+D59-D61</f>
        <v>4461002295</v>
      </c>
      <c r="E65" s="73">
        <f t="shared" si="0"/>
        <v>4461002295</v>
      </c>
      <c r="H65" s="34"/>
      <c r="I65" s="34"/>
      <c r="J65" s="34"/>
      <c r="K65" s="34"/>
    </row>
    <row r="66" spans="1:11" s="21" customFormat="1" ht="16.5">
      <c r="A66" s="35">
        <v>15</v>
      </c>
      <c r="B66" s="36" t="s">
        <v>49</v>
      </c>
      <c r="C66" s="37"/>
      <c r="D66" s="74">
        <f>D65*14%</f>
        <v>624540321.3000001</v>
      </c>
      <c r="E66" s="73">
        <f t="shared" si="0"/>
        <v>624540321.3000001</v>
      </c>
      <c r="H66" s="34"/>
      <c r="I66" s="34"/>
      <c r="J66" s="34"/>
      <c r="K66" s="34"/>
    </row>
    <row r="67" spans="1:11" s="21" customFormat="1" ht="16.5">
      <c r="A67" s="35">
        <v>16</v>
      </c>
      <c r="B67" s="36" t="s">
        <v>50</v>
      </c>
      <c r="C67" s="37"/>
      <c r="D67" s="74">
        <f>D65-D66</f>
        <v>3836461973.7</v>
      </c>
      <c r="E67" s="73">
        <f t="shared" si="0"/>
        <v>3836461973.7</v>
      </c>
      <c r="H67" s="34"/>
      <c r="I67" s="34"/>
      <c r="J67" s="34"/>
      <c r="K67" s="34"/>
    </row>
    <row r="68" spans="1:11" s="21" customFormat="1" ht="16.5">
      <c r="A68" s="35">
        <v>17</v>
      </c>
      <c r="B68" s="36" t="s">
        <v>51</v>
      </c>
      <c r="C68" s="37"/>
      <c r="D68" s="74">
        <f>D67/3500000</f>
        <v>1096.1319924857141</v>
      </c>
      <c r="E68" s="73">
        <f t="shared" si="0"/>
        <v>1096.1319924857141</v>
      </c>
      <c r="H68" s="34"/>
      <c r="I68" s="34"/>
      <c r="J68" s="34"/>
      <c r="K68" s="34"/>
    </row>
    <row r="69" spans="1:11" s="21" customFormat="1" ht="16.5">
      <c r="A69" s="75">
        <v>18</v>
      </c>
      <c r="B69" s="76" t="s">
        <v>52</v>
      </c>
      <c r="C69" s="77"/>
      <c r="D69" s="78"/>
      <c r="E69" s="79"/>
      <c r="H69" s="34"/>
      <c r="I69" s="34"/>
      <c r="J69" s="34"/>
      <c r="K69" s="34"/>
    </row>
    <row r="70" spans="1:11" s="21" customFormat="1" ht="12.75">
      <c r="A70" s="68"/>
      <c r="D70" s="34"/>
      <c r="E70" s="34"/>
      <c r="H70" s="34"/>
      <c r="I70" s="34"/>
      <c r="J70" s="34"/>
      <c r="K70" s="34"/>
    </row>
    <row r="71" spans="1:11" s="21" customFormat="1" ht="12.75">
      <c r="A71" s="68"/>
      <c r="D71" s="34"/>
      <c r="E71" s="34"/>
      <c r="H71" s="34"/>
      <c r="I71" s="34"/>
      <c r="J71" s="34"/>
      <c r="K71" s="34"/>
    </row>
    <row r="72" spans="1:11" s="21" customFormat="1" ht="12.75">
      <c r="A72" s="68"/>
      <c r="D72" s="34"/>
      <c r="E72" s="34"/>
      <c r="H72" s="34"/>
      <c r="I72" s="34"/>
      <c r="J72" s="34"/>
      <c r="K72" s="34"/>
    </row>
    <row r="73" spans="1:11" s="82" customFormat="1" ht="15.75">
      <c r="A73" s="80"/>
      <c r="B73" s="81" t="s">
        <v>101</v>
      </c>
      <c r="D73" s="83"/>
      <c r="E73" s="83" t="s">
        <v>86</v>
      </c>
      <c r="H73" s="83"/>
      <c r="I73" s="83"/>
      <c r="J73" s="83"/>
      <c r="K73" s="83"/>
    </row>
  </sheetData>
  <mergeCells count="10">
    <mergeCell ref="B51:C51"/>
    <mergeCell ref="B6:E6"/>
    <mergeCell ref="A8:E8"/>
    <mergeCell ref="B10:C10"/>
    <mergeCell ref="A48:E48"/>
    <mergeCell ref="A49:E49"/>
    <mergeCell ref="A1:E1"/>
    <mergeCell ref="A2:E2"/>
    <mergeCell ref="A3:E3"/>
    <mergeCell ref="A5:E5"/>
  </mergeCells>
  <printOptions/>
  <pageMargins left="0.44" right="0.08" top="0.19" bottom="0.13" header="0.14" footer="0.11"/>
  <pageSetup horizontalDpi="300" verticalDpi="300" orientation="portrait" r:id="rId4"/>
  <drawing r:id="rId3"/>
  <legacyDrawing r:id="rId2"/>
  <oleObjects>
    <oleObject progId="Visio.Drawing.6" shapeId="128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A17" sqref="A17"/>
    </sheetView>
  </sheetViews>
  <sheetFormatPr defaultColWidth="9.140625" defaultRowHeight="12.75"/>
  <cols>
    <col min="1" max="1" width="4.28125" style="2" customWidth="1"/>
    <col min="2" max="2" width="41.28125" style="1" customWidth="1"/>
    <col min="3" max="3" width="9.140625" style="1" customWidth="1"/>
    <col min="4" max="5" width="16.7109375" style="2" customWidth="1"/>
    <col min="6" max="16384" width="9.140625" style="1" customWidth="1"/>
  </cols>
  <sheetData>
    <row r="1" spans="1:5" ht="14.25">
      <c r="A1" s="96" t="s">
        <v>53</v>
      </c>
      <c r="B1" s="96"/>
      <c r="C1" s="96"/>
      <c r="D1" s="96"/>
      <c r="E1" s="96"/>
    </row>
    <row r="2" spans="1:5" ht="12.75">
      <c r="A2" s="97" t="s">
        <v>54</v>
      </c>
      <c r="B2" s="97"/>
      <c r="C2" s="97"/>
      <c r="D2" s="97"/>
      <c r="E2" s="97"/>
    </row>
    <row r="4" spans="1:5" ht="12.75">
      <c r="A4" s="6" t="s">
        <v>0</v>
      </c>
      <c r="B4" s="6" t="s">
        <v>35</v>
      </c>
      <c r="C4" s="6" t="s">
        <v>55</v>
      </c>
      <c r="D4" s="6" t="s">
        <v>56</v>
      </c>
      <c r="E4" s="6" t="s">
        <v>36</v>
      </c>
    </row>
    <row r="5" spans="1:5" ht="19.5" customHeight="1">
      <c r="A5" s="11">
        <v>1</v>
      </c>
      <c r="B5" s="5" t="s">
        <v>57</v>
      </c>
      <c r="C5" s="5" t="s">
        <v>60</v>
      </c>
      <c r="D5" s="11"/>
      <c r="E5" s="11"/>
    </row>
    <row r="6" spans="1:5" ht="19.5" customHeight="1">
      <c r="A6" s="8"/>
      <c r="B6" s="9" t="s">
        <v>58</v>
      </c>
      <c r="C6" s="3"/>
      <c r="D6" s="8"/>
      <c r="E6" s="8"/>
    </row>
    <row r="7" spans="1:5" ht="19.5" customHeight="1">
      <c r="A7" s="8"/>
      <c r="B7" s="9" t="s">
        <v>59</v>
      </c>
      <c r="C7" s="3"/>
      <c r="D7" s="8"/>
      <c r="E7" s="8"/>
    </row>
    <row r="8" spans="1:5" ht="19.5" customHeight="1">
      <c r="A8" s="8">
        <v>2</v>
      </c>
      <c r="B8" s="3" t="s">
        <v>61</v>
      </c>
      <c r="C8" s="3" t="s">
        <v>60</v>
      </c>
      <c r="D8" s="8"/>
      <c r="E8" s="8"/>
    </row>
    <row r="9" spans="1:5" ht="19.5" customHeight="1">
      <c r="A9" s="8"/>
      <c r="B9" s="9" t="s">
        <v>62</v>
      </c>
      <c r="C9" s="3"/>
      <c r="D9" s="8"/>
      <c r="E9" s="8"/>
    </row>
    <row r="10" spans="1:5" ht="19.5" customHeight="1">
      <c r="A10" s="8"/>
      <c r="B10" s="9" t="s">
        <v>63</v>
      </c>
      <c r="C10" s="3"/>
      <c r="D10" s="8"/>
      <c r="E10" s="8"/>
    </row>
    <row r="11" spans="1:5" ht="19.5" customHeight="1">
      <c r="A11" s="8">
        <v>3</v>
      </c>
      <c r="B11" s="3" t="s">
        <v>64</v>
      </c>
      <c r="C11" s="3" t="s">
        <v>67</v>
      </c>
      <c r="D11" s="8"/>
      <c r="E11" s="8"/>
    </row>
    <row r="12" spans="1:5" ht="19.5" customHeight="1">
      <c r="A12" s="8"/>
      <c r="B12" s="9" t="s">
        <v>65</v>
      </c>
      <c r="C12" s="3"/>
      <c r="D12" s="8"/>
      <c r="E12" s="8"/>
    </row>
    <row r="13" spans="1:5" ht="19.5" customHeight="1">
      <c r="A13" s="8"/>
      <c r="B13" s="9" t="s">
        <v>66</v>
      </c>
      <c r="C13" s="3"/>
      <c r="D13" s="8"/>
      <c r="E13" s="8"/>
    </row>
    <row r="14" spans="1:5" ht="19.5" customHeight="1">
      <c r="A14" s="8">
        <v>4</v>
      </c>
      <c r="B14" s="3" t="s">
        <v>68</v>
      </c>
      <c r="C14" s="3"/>
      <c r="D14" s="8"/>
      <c r="E14" s="8"/>
    </row>
    <row r="15" spans="1:5" ht="19.5" customHeight="1">
      <c r="A15" s="8"/>
      <c r="B15" s="9" t="s">
        <v>69</v>
      </c>
      <c r="C15" s="3"/>
      <c r="D15" s="8"/>
      <c r="E15" s="8"/>
    </row>
    <row r="16" spans="1:5" ht="19.5" customHeight="1">
      <c r="A16" s="8"/>
      <c r="B16" s="9" t="s">
        <v>70</v>
      </c>
      <c r="C16" s="3"/>
      <c r="D16" s="8"/>
      <c r="E16" s="8"/>
    </row>
    <row r="17" spans="1:5" ht="19.5" customHeight="1">
      <c r="A17" s="10"/>
      <c r="B17" s="12" t="s">
        <v>71</v>
      </c>
      <c r="C17" s="4"/>
      <c r="D17" s="10"/>
      <c r="E17" s="1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nhngoc</dc:creator>
  <cp:keywords/>
  <dc:description/>
  <cp:lastModifiedBy>hangnv</cp:lastModifiedBy>
  <cp:lastPrinted>2007-04-25T09:56:15Z</cp:lastPrinted>
  <dcterms:created xsi:type="dcterms:W3CDTF">2007-01-23T03:30:00Z</dcterms:created>
  <dcterms:modified xsi:type="dcterms:W3CDTF">2007-04-27T01:14:21Z</dcterms:modified>
  <cp:category/>
  <cp:version/>
  <cp:contentType/>
  <cp:contentStatus/>
</cp:coreProperties>
</file>